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dmin\Google Drive\Arbeitsverzeichnis\MHR\Drenchboy\Excel\"/>
    </mc:Choice>
  </mc:AlternateContent>
  <xr:revisionPtr revIDLastSave="0" documentId="13_ncr:1_{609F052E-1E4A-4BB3-A927-8F4E603337B4}" xr6:coauthVersionLast="47" xr6:coauthVersionMax="47" xr10:uidLastSave="{00000000-0000-0000-0000-000000000000}"/>
  <bookViews>
    <workbookView xWindow="-28920" yWindow="-120" windowWidth="29040" windowHeight="15840" xr2:uid="{944F55A1-D93E-4256-8655-B471FE3D33EB}"/>
  </bookViews>
  <sheets>
    <sheet name="www.drenchboy.de" sheetId="1" r:id="rId1"/>
    <sheet name="Variablen" sheetId="3"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 l="1"/>
  <c r="K31" i="1" s="1"/>
  <c r="J36" i="1"/>
  <c r="J34" i="1"/>
  <c r="J27" i="1"/>
  <c r="J25" i="1"/>
  <c r="J9" i="1"/>
  <c r="J7" i="1"/>
  <c r="J5" i="1"/>
  <c r="J22" i="1"/>
  <c r="J17" i="1"/>
  <c r="J14" i="1"/>
  <c r="L28" i="1" l="1"/>
  <c r="K14" i="1"/>
  <c r="L13" i="1" s="1"/>
  <c r="K36" i="1"/>
  <c r="L34" i="1" s="1"/>
  <c r="K27" i="1"/>
  <c r="L27" i="1" s="1"/>
  <c r="K22" i="1"/>
  <c r="L20" i="1" s="1"/>
  <c r="K17" i="1"/>
  <c r="L16" i="1" s="1"/>
  <c r="J39" i="1" l="1"/>
</calcChain>
</file>

<file path=xl/sharedStrings.xml><?xml version="1.0" encoding="utf-8"?>
<sst xmlns="http://schemas.openxmlformats.org/spreadsheetml/2006/main" count="30" uniqueCount="30">
  <si>
    <t>Wirtschaftlichkeitsberechnung</t>
  </si>
  <si>
    <t>Wieviele Kühe haben Sie?</t>
  </si>
  <si>
    <t>Milch</t>
  </si>
  <si>
    <t>Grunddaten</t>
  </si>
  <si>
    <t>Fruchtbarkeit</t>
  </si>
  <si>
    <t>Gesundheit</t>
  </si>
  <si>
    <t>zusätzlicher Produktaufwand</t>
  </si>
  <si>
    <t>Wie viel % der gesamten Kühe bekämen dann zusätzlich die optimale Versorgung mit Propylenglykol?</t>
  </si>
  <si>
    <t>Wie viele Tage nach dem Kalben würden Sie Prophylenglykol drenchen?</t>
  </si>
  <si>
    <t>Ihre wirtschaftliche Verbesserung beläuft sich auf:</t>
  </si>
  <si>
    <t>www.drenchboy.de</t>
  </si>
  <si>
    <t>Meine Kühe geben damit nicht mehr Milch</t>
  </si>
  <si>
    <t>Meine Kühe könnten ihren Leistungspeak um 0,2 kg steigern</t>
  </si>
  <si>
    <t>Meine Kühe könnten ihren Leistungspeak um 0,5 kg steigern</t>
  </si>
  <si>
    <t>Meine Kühe könnten ihren Leistungspeak um 1 kg steigern</t>
  </si>
  <si>
    <t>Meine Kühe werden bei geringerem Energieloch die Milchleistung nach dem Leistungspeak reduzieren</t>
  </si>
  <si>
    <t>Meine Kühe könnten die Milch etwas besser halten, aber nicht bis zum Trockenstellen</t>
  </si>
  <si>
    <t>Meine Kühe könnten bei geringeremn Energieloch für den Rest der Laktation die Milch besser halten</t>
  </si>
  <si>
    <t>Die Fruchtbarkeit meiner Kühe wird durch die Energieversorgung nach dem Kalben nicht beeinflusst</t>
  </si>
  <si>
    <t>Die Pregnancyrate meiner Kühe könnte im Durchschnitt um 0,2 % steigen</t>
  </si>
  <si>
    <t>Die Pregnancyrate meiner Kühe könnte im Durchschnitt um 0,6 % steigen</t>
  </si>
  <si>
    <t>Die Pregnancyrate meiner Kühe könnte im Durchschnitt um 1 % steigen</t>
  </si>
  <si>
    <t>Was bekommen Sie für ein kg Milch beim Verkauf ausbezahlt? (in Euro)</t>
  </si>
  <si>
    <t>Was kostet Sie eine Arbeitsstunde im Herdenmanagement? (in Euro)</t>
  </si>
  <si>
    <t>Pansensaftübertragung kann im Pansen Wunder bewirken und bringt aktive Pansenbakterien in den Pansen kranker Kühe. Das war bislang sehr aufwändig und wurde kaum gemacht. Was meinen Sie wie viele Kühe könnten
pro Jahr auf Ihrem Betrieb mit Pansensaftübertragung(en) gerettet werden?</t>
  </si>
  <si>
    <t>Was ist Ihnnen eine frisch abgekalbte grundsätzlich leistungsbereite Kuh wert? (in Euro)</t>
  </si>
  <si>
    <t>Wie viel besser könnten Ihre Kühe in die Laktation starten und in den ersten 100 Tagen mehr Milch melken, wenn alle Ihre Kühe in den ersten 21 Tagen mit dem Drechboy Prophylenglykol bekommen und dadurch mehr Energie zur Milcherzeugung zur Verfügung hätten? (bitte in das Feld hier drunter klicken)</t>
  </si>
  <si>
    <t>Was meinen Sie, wie viel besser ist die Persistenz Ihrer Kühe, wenn das Energieloch nach dem Kalben kleiner wird?
(bitte in das Feld hier drunter klicken)</t>
  </si>
  <si>
    <t>Unter dem Energieloch leidet die Klauengesundheit und die Fruchtbarkeit. Was meinen Sie wie viel entspannter können Ihre Kühe bei einem besseren Start in die Laktation tragend werden?(bitte in das Feld hier drunter klicken)</t>
  </si>
  <si>
    <t>Wenn das Drenchen mit Leinsaat und/oder Pansensaft so viel einfacher wird, wie viel % Ihrer Kühe würden Sie mehr drenchen, einen besseren Start in die Laktation ermöglichen und die Gefahr einer Labmagenverlagerung oder Leistungsdepression deutlich reduzieren?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</si>
</sst>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 &quot;Kühe&quot;"/>
    <numFmt numFmtId="165" formatCode="0\ &quot;Tage&quot;"/>
    <numFmt numFmtId="166" formatCode="0.0\ &quot;kg&quot;"/>
    <numFmt numFmtId="167" formatCode="0.0\ &quot;%&quot;"/>
    <numFmt numFmtId="168" formatCode="0.0%"/>
  </numFmts>
  <fonts count="1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i/>
      <sz val="11"/>
      <color rgb="FF7F7F7F"/>
      <name val="Calibri"/>
      <family val="2"/>
      <scheme val="minor"/>
    </font>
    <font>
      <sz val="11"/>
      <color theme="0"/>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b/>
      <sz val="18"/>
      <color rgb="FF00B050"/>
      <name val="Arial Black"/>
      <family val="2"/>
    </font>
    <font>
      <b/>
      <sz val="15"/>
      <color theme="1"/>
      <name val="Calibri"/>
      <family val="2"/>
      <scheme val="minor"/>
    </font>
    <font>
      <b/>
      <sz val="22"/>
      <color theme="0"/>
      <name val="Calibri"/>
      <family val="2"/>
      <scheme val="minor"/>
    </font>
    <font>
      <b/>
      <sz val="11"/>
      <color rgb="FF00B050"/>
      <name val="Calibri"/>
      <family val="2"/>
      <scheme val="minor"/>
    </font>
    <font>
      <u/>
      <sz val="11"/>
      <color theme="10"/>
      <name val="Calibri"/>
      <family val="2"/>
      <scheme val="minor"/>
    </font>
    <font>
      <sz val="8"/>
      <color theme="1"/>
      <name val="Calibri"/>
      <family val="2"/>
      <scheme val="minor"/>
    </font>
    <font>
      <i/>
      <sz val="9"/>
      <color rgb="FF7F7F7F"/>
      <name val="Calibri"/>
      <family val="2"/>
      <scheme val="minor"/>
    </font>
    <font>
      <i/>
      <sz val="8"/>
      <color rgb="FF7F7F7F"/>
      <name val="Calibri"/>
      <family val="2"/>
      <scheme val="minor"/>
    </font>
  </fonts>
  <fills count="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00B050"/>
        <bgColor indexed="64"/>
      </patternFill>
    </fill>
  </fills>
  <borders count="27">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medium">
        <color indexed="64"/>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right style="thin">
        <color rgb="FF7F7F7F"/>
      </right>
      <top/>
      <bottom/>
      <diagonal/>
    </border>
    <border>
      <left/>
      <right style="thin">
        <color rgb="FF7F7F7F"/>
      </right>
      <top style="medium">
        <color indexed="64"/>
      </top>
      <bottom/>
      <diagonal/>
    </border>
    <border>
      <left/>
      <right style="thin">
        <color rgb="FF7F7F7F"/>
      </right>
      <top/>
      <bottom style="medium">
        <color indexed="64"/>
      </bottom>
      <diagonal/>
    </border>
    <border>
      <left style="medium">
        <color rgb="FF00B050"/>
      </left>
      <right style="medium">
        <color rgb="FF00B050"/>
      </right>
      <top style="medium">
        <color rgb="FF00B050"/>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3" fillId="0" borderId="0" applyNumberFormat="0" applyFill="0" applyBorder="0" applyAlignment="0" applyProtection="0"/>
  </cellStyleXfs>
  <cellXfs count="89">
    <xf numFmtId="0" fontId="0" fillId="0" borderId="0" xfId="0"/>
    <xf numFmtId="0" fontId="0" fillId="0" borderId="0" xfId="0" applyFont="1" applyAlignment="1">
      <alignment wrapText="1"/>
    </xf>
    <xf numFmtId="0" fontId="0" fillId="0" borderId="0" xfId="0" applyBorder="1"/>
    <xf numFmtId="8" fontId="0" fillId="0" borderId="18" xfId="0" applyNumberFormat="1" applyBorder="1"/>
    <xf numFmtId="0" fontId="0" fillId="0" borderId="0" xfId="0" applyBorder="1" applyAlignment="1">
      <alignment horizontal="center"/>
    </xf>
    <xf numFmtId="164" fontId="4" fillId="0" borderId="0" xfId="3" applyNumberFormat="1" applyBorder="1"/>
    <xf numFmtId="0" fontId="4" fillId="0" borderId="0" xfId="3" applyBorder="1"/>
    <xf numFmtId="8" fontId="4" fillId="0" borderId="0" xfId="3" applyNumberFormat="1" applyBorder="1"/>
    <xf numFmtId="0" fontId="0" fillId="0" borderId="0" xfId="0" applyFont="1" applyBorder="1" applyAlignment="1">
      <alignment wrapText="1"/>
    </xf>
    <xf numFmtId="0" fontId="4" fillId="0" borderId="0" xfId="3" applyBorder="1" applyAlignment="1">
      <alignment wrapText="1"/>
    </xf>
    <xf numFmtId="166" fontId="4" fillId="0" borderId="0" xfId="3" applyNumberFormat="1" applyBorder="1"/>
    <xf numFmtId="165" fontId="4" fillId="0" borderId="0" xfId="3" applyNumberFormat="1" applyBorder="1"/>
    <xf numFmtId="167" fontId="4" fillId="0" borderId="0" xfId="3" applyNumberFormat="1" applyBorder="1"/>
    <xf numFmtId="0" fontId="0" fillId="0" borderId="21" xfId="0" applyBorder="1"/>
    <xf numFmtId="0" fontId="0" fillId="0" borderId="23" xfId="0" applyBorder="1"/>
    <xf numFmtId="0" fontId="13" fillId="0" borderId="22" xfId="7" applyBorder="1" applyAlignment="1">
      <alignment horizontal="center"/>
    </xf>
    <xf numFmtId="0" fontId="0" fillId="0" borderId="22" xfId="0" applyBorder="1"/>
    <xf numFmtId="0" fontId="0" fillId="0" borderId="24" xfId="0" applyBorder="1"/>
    <xf numFmtId="0" fontId="0" fillId="0" borderId="25" xfId="0" applyBorder="1"/>
    <xf numFmtId="0" fontId="0" fillId="0" borderId="26" xfId="0" applyBorder="1"/>
    <xf numFmtId="10" fontId="4" fillId="0" borderId="0" xfId="3" applyNumberFormat="1" applyBorder="1"/>
    <xf numFmtId="164" fontId="1" fillId="4" borderId="10" xfId="6" applyNumberFormat="1" applyFont="1" applyBorder="1" applyAlignment="1">
      <alignment horizontal="center" vertical="center"/>
    </xf>
    <xf numFmtId="0" fontId="7" fillId="5" borderId="5" xfId="5" applyFont="1" applyFill="1" applyBorder="1" applyAlignment="1">
      <alignment horizontal="center" vertical="center"/>
    </xf>
    <xf numFmtId="0" fontId="7" fillId="5" borderId="0" xfId="5" applyFont="1" applyFill="1" applyBorder="1" applyAlignment="1">
      <alignment horizontal="center" vertical="center"/>
    </xf>
    <xf numFmtId="0" fontId="8" fillId="5" borderId="6" xfId="5" applyFont="1" applyFill="1" applyBorder="1" applyAlignment="1">
      <alignment horizontal="center" vertical="center"/>
    </xf>
    <xf numFmtId="8" fontId="1" fillId="4" borderId="11" xfId="6" applyNumberFormat="1" applyBorder="1" applyAlignment="1">
      <alignment horizontal="center" vertical="center"/>
    </xf>
    <xf numFmtId="8" fontId="1" fillId="4" borderId="12" xfId="6" applyNumberFormat="1" applyBorder="1" applyAlignment="1">
      <alignment horizontal="center" vertical="center"/>
    </xf>
    <xf numFmtId="0" fontId="0" fillId="0" borderId="0" xfId="0" applyBorder="1" applyAlignment="1">
      <alignment horizontal="center" vertical="center"/>
    </xf>
    <xf numFmtId="0" fontId="7" fillId="5" borderId="5" xfId="5" applyFont="1" applyFill="1" applyBorder="1" applyAlignment="1">
      <alignment horizontal="center" vertical="center" wrapText="1"/>
    </xf>
    <xf numFmtId="0" fontId="7" fillId="5" borderId="6" xfId="5" applyFont="1" applyFill="1" applyBorder="1" applyAlignment="1">
      <alignment horizontal="center" vertical="center"/>
    </xf>
    <xf numFmtId="8" fontId="1" fillId="4" borderId="10" xfId="6" applyNumberForma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8" fillId="0" borderId="6" xfId="0" applyFont="1" applyBorder="1" applyAlignment="1">
      <alignment horizontal="center" vertical="center"/>
    </xf>
    <xf numFmtId="164" fontId="1" fillId="4" borderId="11" xfId="6" applyNumberFormat="1" applyBorder="1" applyAlignment="1">
      <alignment horizontal="center" vertical="center"/>
    </xf>
    <xf numFmtId="10" fontId="1" fillId="4" borderId="10" xfId="6"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65" fontId="1" fillId="4" borderId="12" xfId="6" applyNumberFormat="1" applyBorder="1" applyAlignment="1">
      <alignment horizontal="center" vertical="center"/>
    </xf>
    <xf numFmtId="0" fontId="14" fillId="0" borderId="23" xfId="0" applyFont="1" applyBorder="1" applyAlignment="1">
      <alignment wrapText="1"/>
    </xf>
    <xf numFmtId="0" fontId="14" fillId="0" borderId="23" xfId="0" applyFont="1" applyBorder="1" applyAlignment="1">
      <alignment vertical="center" wrapText="1"/>
    </xf>
    <xf numFmtId="0" fontId="15" fillId="0" borderId="23" xfId="3" applyFont="1" applyBorder="1" applyAlignment="1">
      <alignment horizontal="center" vertical="center" wrapText="1"/>
    </xf>
    <xf numFmtId="168" fontId="4" fillId="0" borderId="0" xfId="3" applyNumberFormat="1" applyBorder="1"/>
    <xf numFmtId="0" fontId="9" fillId="0" borderId="19" xfId="1" applyFont="1" applyBorder="1" applyAlignment="1">
      <alignment horizontal="center"/>
    </xf>
    <xf numFmtId="0" fontId="9" fillId="0" borderId="20" xfId="1" applyFont="1" applyBorder="1" applyAlignment="1">
      <alignment horizontal="center"/>
    </xf>
    <xf numFmtId="0" fontId="12" fillId="0" borderId="22" xfId="0" quotePrefix="1" applyFont="1" applyFill="1" applyBorder="1" applyAlignment="1">
      <alignment horizontal="center"/>
    </xf>
    <xf numFmtId="0" fontId="12" fillId="0" borderId="0" xfId="0" applyFont="1" applyFill="1" applyBorder="1" applyAlignment="1">
      <alignment horizontal="center"/>
    </xf>
    <xf numFmtId="168" fontId="1" fillId="4" borderId="11" xfId="6" applyNumberFormat="1" applyBorder="1" applyAlignment="1">
      <alignment horizontal="center" vertical="center"/>
    </xf>
    <xf numFmtId="168" fontId="1" fillId="4" borderId="12" xfId="6" applyNumberFormat="1" applyBorder="1" applyAlignment="1">
      <alignment horizontal="center" vertical="center"/>
    </xf>
    <xf numFmtId="0" fontId="10" fillId="0" borderId="0" xfId="2" applyFont="1" applyBorder="1" applyAlignment="1">
      <alignment horizontal="center" vertical="center"/>
    </xf>
    <xf numFmtId="0" fontId="6" fillId="6" borderId="2" xfId="4" applyFont="1" applyFill="1" applyBorder="1" applyAlignment="1">
      <alignment horizontal="center" vertical="center"/>
    </xf>
    <xf numFmtId="0" fontId="6" fillId="6" borderId="3" xfId="4" applyFont="1" applyFill="1" applyBorder="1" applyAlignment="1">
      <alignment horizontal="center" vertical="center"/>
    </xf>
    <xf numFmtId="0" fontId="6" fillId="6" borderId="7" xfId="4" applyFont="1" applyFill="1" applyBorder="1" applyAlignment="1">
      <alignment horizontal="center" vertical="center"/>
    </xf>
    <xf numFmtId="0" fontId="6" fillId="6" borderId="8" xfId="4" applyFont="1" applyFill="1" applyBorder="1" applyAlignment="1">
      <alignment horizontal="center" vertical="center"/>
    </xf>
    <xf numFmtId="0" fontId="6" fillId="6" borderId="17" xfId="4" applyFont="1" applyFill="1" applyBorder="1" applyAlignment="1">
      <alignment horizontal="center" vertical="center"/>
    </xf>
    <xf numFmtId="0" fontId="6" fillId="6" borderId="5" xfId="4" applyFont="1" applyFill="1" applyBorder="1" applyAlignment="1">
      <alignment horizontal="center" vertical="center" wrapText="1"/>
    </xf>
    <xf numFmtId="0" fontId="6" fillId="6" borderId="0" xfId="4" applyFont="1" applyFill="1" applyBorder="1" applyAlignment="1">
      <alignment horizontal="center" vertical="center" wrapText="1"/>
    </xf>
    <xf numFmtId="0" fontId="6" fillId="6" borderId="7" xfId="4" applyFont="1" applyFill="1" applyBorder="1" applyAlignment="1">
      <alignment horizontal="center" vertical="center" wrapText="1"/>
    </xf>
    <xf numFmtId="0" fontId="6" fillId="6" borderId="8" xfId="4" applyFont="1" applyFill="1" applyBorder="1" applyAlignment="1">
      <alignment horizontal="center" vertical="center" wrapText="1"/>
    </xf>
    <xf numFmtId="0" fontId="6" fillId="6" borderId="2" xfId="4" applyFont="1" applyFill="1" applyBorder="1" applyAlignment="1">
      <alignment horizontal="center" vertical="center" wrapText="1"/>
    </xf>
    <xf numFmtId="0" fontId="6" fillId="6" borderId="3" xfId="4" applyFont="1" applyFill="1" applyBorder="1" applyAlignment="1">
      <alignment horizontal="center" vertical="center" wrapText="1"/>
    </xf>
    <xf numFmtId="0" fontId="6" fillId="6" borderId="4" xfId="4" applyFont="1" applyFill="1" applyBorder="1" applyAlignment="1">
      <alignment horizontal="center" vertical="center" wrapText="1"/>
    </xf>
    <xf numFmtId="0" fontId="6" fillId="6" borderId="6" xfId="4" applyFont="1" applyFill="1" applyBorder="1" applyAlignment="1">
      <alignment horizontal="center" vertical="center" wrapText="1"/>
    </xf>
    <xf numFmtId="0" fontId="6" fillId="6" borderId="4" xfId="4" applyFont="1" applyFill="1" applyBorder="1" applyAlignment="1">
      <alignment horizontal="center" vertical="center"/>
    </xf>
    <xf numFmtId="0" fontId="6" fillId="6" borderId="5" xfId="4" applyFont="1" applyFill="1" applyBorder="1" applyAlignment="1">
      <alignment horizontal="center" vertical="center"/>
    </xf>
    <xf numFmtId="0" fontId="6" fillId="6" borderId="0" xfId="4" applyFont="1" applyFill="1" applyBorder="1" applyAlignment="1">
      <alignment horizontal="center" vertical="center"/>
    </xf>
    <xf numFmtId="0" fontId="6" fillId="6" borderId="6" xfId="4" applyFont="1" applyFill="1" applyBorder="1" applyAlignment="1">
      <alignment horizontal="center" vertical="center"/>
    </xf>
    <xf numFmtId="0" fontId="1" fillId="4" borderId="13" xfId="6" applyBorder="1" applyAlignment="1">
      <alignment horizontal="center" vertical="center"/>
    </xf>
    <xf numFmtId="0" fontId="1" fillId="4" borderId="14" xfId="6" applyBorder="1" applyAlignment="1">
      <alignment horizontal="center" vertical="center"/>
    </xf>
    <xf numFmtId="0" fontId="1" fillId="4" borderId="12" xfId="6" applyBorder="1" applyAlignment="1">
      <alignment horizontal="center" vertical="center"/>
    </xf>
    <xf numFmtId="0" fontId="1" fillId="4" borderId="7" xfId="6" applyBorder="1" applyAlignment="1">
      <alignment horizontal="center" vertical="center"/>
    </xf>
    <xf numFmtId="0" fontId="1" fillId="4" borderId="8" xfId="6" applyBorder="1" applyAlignment="1">
      <alignment horizontal="center" vertical="center"/>
    </xf>
    <xf numFmtId="0" fontId="1" fillId="4" borderId="9" xfId="6" applyBorder="1" applyAlignment="1">
      <alignment horizontal="center" vertical="center"/>
    </xf>
    <xf numFmtId="0" fontId="15" fillId="0" borderId="23" xfId="3" applyFont="1" applyBorder="1" applyAlignment="1">
      <alignment horizontal="center" vertical="center" wrapText="1"/>
    </xf>
    <xf numFmtId="0" fontId="10" fillId="0" borderId="8" xfId="2" applyFont="1" applyBorder="1" applyAlignment="1">
      <alignment horizontal="center"/>
    </xf>
    <xf numFmtId="0" fontId="16" fillId="0" borderId="23" xfId="3" applyFont="1" applyBorder="1" applyAlignment="1">
      <alignment horizontal="center" wrapText="1"/>
    </xf>
    <xf numFmtId="0" fontId="11" fillId="6" borderId="2" xfId="4" applyFont="1" applyFill="1" applyBorder="1" applyAlignment="1">
      <alignment horizontal="center" vertical="center" wrapText="1"/>
    </xf>
    <xf numFmtId="0" fontId="11" fillId="6" borderId="3" xfId="4" applyFont="1" applyFill="1" applyBorder="1" applyAlignment="1">
      <alignment horizontal="center" vertical="center" wrapText="1"/>
    </xf>
    <xf numFmtId="0" fontId="11" fillId="6" borderId="4" xfId="4" applyFont="1" applyFill="1" applyBorder="1" applyAlignment="1">
      <alignment horizontal="center" vertical="center" wrapText="1"/>
    </xf>
    <xf numFmtId="0" fontId="11" fillId="6" borderId="7" xfId="4" applyFont="1" applyFill="1" applyBorder="1" applyAlignment="1">
      <alignment horizontal="center" vertical="center" wrapText="1"/>
    </xf>
    <xf numFmtId="0" fontId="11" fillId="6" borderId="8" xfId="4" applyFont="1" applyFill="1" applyBorder="1" applyAlignment="1">
      <alignment horizontal="center" vertical="center" wrapText="1"/>
    </xf>
    <xf numFmtId="0" fontId="11" fillId="6" borderId="9" xfId="4" applyFont="1" applyFill="1" applyBorder="1" applyAlignment="1">
      <alignment horizontal="center" vertical="center" wrapText="1"/>
    </xf>
    <xf numFmtId="8" fontId="6" fillId="6" borderId="2" xfId="4" applyNumberFormat="1" applyFont="1" applyFill="1" applyBorder="1" applyAlignment="1">
      <alignment horizontal="center" vertical="center" wrapText="1"/>
    </xf>
    <xf numFmtId="0" fontId="6" fillId="6" borderId="9" xfId="4" applyFont="1" applyFill="1" applyBorder="1" applyAlignment="1">
      <alignment horizontal="center" vertical="center" wrapText="1"/>
    </xf>
    <xf numFmtId="0" fontId="6" fillId="6" borderId="16" xfId="4" applyFont="1" applyFill="1" applyBorder="1" applyAlignment="1">
      <alignment horizontal="center" vertical="center"/>
    </xf>
    <xf numFmtId="0" fontId="6" fillId="6" borderId="15" xfId="4" applyFont="1" applyFill="1" applyBorder="1" applyAlignment="1">
      <alignment horizontal="center" vertical="center"/>
    </xf>
    <xf numFmtId="0" fontId="1" fillId="4" borderId="5" xfId="6" applyBorder="1" applyAlignment="1">
      <alignment horizontal="center" vertical="center"/>
    </xf>
    <xf numFmtId="0" fontId="1" fillId="4" borderId="0" xfId="6" applyBorder="1" applyAlignment="1">
      <alignment horizontal="center" vertical="center"/>
    </xf>
    <xf numFmtId="0" fontId="1" fillId="4" borderId="6" xfId="6" applyBorder="1" applyAlignment="1">
      <alignment horizontal="center" vertical="center"/>
    </xf>
  </cellXfs>
  <cellStyles count="8">
    <cellStyle name="20 % - Akzent1" xfId="5" builtinId="30"/>
    <cellStyle name="40 % - Akzent6" xfId="6" builtinId="51"/>
    <cellStyle name="Akzent1" xfId="4" builtinId="29"/>
    <cellStyle name="Erklärender Text" xfId="3" builtinId="53"/>
    <cellStyle name="Link" xfId="7" builtinId="8"/>
    <cellStyle name="Standard" xfId="0" builtinId="0"/>
    <cellStyle name="Überschrift" xfId="1" builtinId="15"/>
    <cellStyle name="Überschrift 1" xfId="2" builtin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7013A-1662-434F-B7B0-FC500B9CC0D5}">
  <dimension ref="A1:M41"/>
  <sheetViews>
    <sheetView tabSelected="1" zoomScaleNormal="100" workbookViewId="0">
      <selection sqref="A1:K1"/>
    </sheetView>
  </sheetViews>
  <sheetFormatPr baseColWidth="10" defaultRowHeight="15" x14ac:dyDescent="0.25"/>
  <cols>
    <col min="1" max="1" width="5.85546875" customWidth="1"/>
    <col min="2" max="2" width="57" bestFit="1" customWidth="1"/>
    <col min="3" max="3" width="10" customWidth="1"/>
    <col min="9" max="9" width="5.42578125" customWidth="1"/>
    <col min="11" max="11" width="14.140625" bestFit="1" customWidth="1"/>
    <col min="12" max="12" width="15.42578125" customWidth="1"/>
  </cols>
  <sheetData>
    <row r="1" spans="1:13" ht="27" x14ac:dyDescent="0.5">
      <c r="A1" s="43" t="s">
        <v>0</v>
      </c>
      <c r="B1" s="44"/>
      <c r="C1" s="44"/>
      <c r="D1" s="44"/>
      <c r="E1" s="44"/>
      <c r="F1" s="44"/>
      <c r="G1" s="44"/>
      <c r="H1" s="44"/>
      <c r="I1" s="44"/>
      <c r="J1" s="44"/>
      <c r="K1" s="44"/>
      <c r="L1" s="13"/>
    </row>
    <row r="2" spans="1:13" x14ac:dyDescent="0.25">
      <c r="A2" s="45" t="s">
        <v>10</v>
      </c>
      <c r="B2" s="46"/>
      <c r="C2" s="46"/>
      <c r="D2" s="46"/>
      <c r="E2" s="46"/>
      <c r="F2" s="46"/>
      <c r="G2" s="46"/>
      <c r="H2" s="46"/>
      <c r="I2" s="46"/>
      <c r="J2" s="46"/>
      <c r="K2" s="46"/>
      <c r="L2" s="14"/>
    </row>
    <row r="3" spans="1:13" x14ac:dyDescent="0.25">
      <c r="A3" s="15"/>
      <c r="B3" s="4"/>
      <c r="C3" s="4"/>
      <c r="D3" s="4"/>
      <c r="E3" s="4"/>
      <c r="F3" s="4"/>
      <c r="G3" s="4"/>
      <c r="H3" s="4"/>
      <c r="I3" s="4"/>
      <c r="J3" s="4"/>
      <c r="K3" s="4"/>
      <c r="L3" s="14"/>
    </row>
    <row r="4" spans="1:13" ht="20.25" thickBot="1" x14ac:dyDescent="0.35">
      <c r="A4" s="16"/>
      <c r="B4" s="74" t="s">
        <v>3</v>
      </c>
      <c r="C4" s="74"/>
      <c r="D4" s="74"/>
      <c r="E4" s="74"/>
      <c r="F4" s="74"/>
      <c r="G4" s="74"/>
      <c r="H4" s="74"/>
      <c r="I4" s="2"/>
      <c r="J4" s="2"/>
      <c r="K4" s="2"/>
      <c r="L4" s="14"/>
    </row>
    <row r="5" spans="1:13" ht="15.75" x14ac:dyDescent="0.25">
      <c r="A5" s="16"/>
      <c r="B5" s="50" t="s">
        <v>1</v>
      </c>
      <c r="C5" s="51"/>
      <c r="D5" s="51"/>
      <c r="E5" s="51"/>
      <c r="F5" s="51"/>
      <c r="G5" s="84"/>
      <c r="H5" s="21"/>
      <c r="I5" s="2"/>
      <c r="J5" s="5" t="str">
        <f>IF(H5&lt;&gt;"",H5,"")</f>
        <v/>
      </c>
      <c r="K5" s="2"/>
      <c r="L5" s="14"/>
    </row>
    <row r="6" spans="1:13" ht="15.75" x14ac:dyDescent="0.25">
      <c r="A6" s="16"/>
      <c r="B6" s="22"/>
      <c r="C6" s="23"/>
      <c r="D6" s="23"/>
      <c r="E6" s="23"/>
      <c r="F6" s="23"/>
      <c r="G6" s="23"/>
      <c r="H6" s="24"/>
      <c r="I6" s="2"/>
      <c r="J6" s="6"/>
      <c r="K6" s="2"/>
      <c r="L6" s="14"/>
    </row>
    <row r="7" spans="1:13" ht="15.75" x14ac:dyDescent="0.25">
      <c r="A7" s="16"/>
      <c r="B7" s="64" t="s">
        <v>22</v>
      </c>
      <c r="C7" s="65"/>
      <c r="D7" s="65"/>
      <c r="E7" s="65"/>
      <c r="F7" s="65"/>
      <c r="G7" s="85"/>
      <c r="H7" s="25"/>
      <c r="I7" s="2"/>
      <c r="J7" s="7" t="str">
        <f>IF(H7&lt;&gt;"",H7,"")</f>
        <v/>
      </c>
      <c r="K7" s="2"/>
      <c r="L7" s="14"/>
    </row>
    <row r="8" spans="1:13" ht="15.75" x14ac:dyDescent="0.25">
      <c r="A8" s="16"/>
      <c r="B8" s="22"/>
      <c r="C8" s="23"/>
      <c r="D8" s="23"/>
      <c r="E8" s="23"/>
      <c r="F8" s="23"/>
      <c r="G8" s="23"/>
      <c r="H8" s="24"/>
      <c r="I8" s="2"/>
      <c r="J8" s="6"/>
      <c r="K8" s="2"/>
      <c r="L8" s="14"/>
    </row>
    <row r="9" spans="1:13" ht="16.5" thickBot="1" x14ac:dyDescent="0.3">
      <c r="A9" s="16"/>
      <c r="B9" s="52" t="s">
        <v>23</v>
      </c>
      <c r="C9" s="53"/>
      <c r="D9" s="53"/>
      <c r="E9" s="53"/>
      <c r="F9" s="53"/>
      <c r="G9" s="54"/>
      <c r="H9" s="26"/>
      <c r="I9" s="2"/>
      <c r="J9" s="7" t="str">
        <f>IF(H9&lt;&gt;"",H9,"")</f>
        <v/>
      </c>
      <c r="K9" s="2"/>
      <c r="L9" s="14"/>
    </row>
    <row r="10" spans="1:13" x14ac:dyDescent="0.25">
      <c r="A10" s="16"/>
      <c r="B10" s="27"/>
      <c r="C10" s="27"/>
      <c r="D10" s="27"/>
      <c r="E10" s="27"/>
      <c r="F10" s="27"/>
      <c r="G10" s="27"/>
      <c r="H10" s="27"/>
      <c r="I10" s="2"/>
      <c r="J10" s="6"/>
      <c r="K10" s="2"/>
      <c r="L10" s="14"/>
    </row>
    <row r="11" spans="1:13" ht="20.25" thickBot="1" x14ac:dyDescent="0.3">
      <c r="A11" s="16"/>
      <c r="B11" s="49" t="s">
        <v>2</v>
      </c>
      <c r="C11" s="49"/>
      <c r="D11" s="49"/>
      <c r="E11" s="49"/>
      <c r="F11" s="49"/>
      <c r="G11" s="49"/>
      <c r="H11" s="49"/>
      <c r="I11" s="2"/>
      <c r="J11" s="6"/>
      <c r="K11" s="2"/>
      <c r="L11" s="14"/>
    </row>
    <row r="12" spans="1:13" ht="15" customHeight="1" x14ac:dyDescent="0.25">
      <c r="A12" s="16"/>
      <c r="B12" s="59" t="s">
        <v>26</v>
      </c>
      <c r="C12" s="60"/>
      <c r="D12" s="60"/>
      <c r="E12" s="60"/>
      <c r="F12" s="60"/>
      <c r="G12" s="60"/>
      <c r="H12" s="61"/>
      <c r="I12" s="8"/>
      <c r="J12" s="9"/>
      <c r="K12" s="8"/>
      <c r="L12" s="14"/>
      <c r="M12" s="1"/>
    </row>
    <row r="13" spans="1:13" ht="33.75" customHeight="1" thickBot="1" x14ac:dyDescent="0.3">
      <c r="A13" s="16"/>
      <c r="B13" s="55"/>
      <c r="C13" s="56"/>
      <c r="D13" s="56"/>
      <c r="E13" s="56"/>
      <c r="F13" s="56"/>
      <c r="G13" s="56"/>
      <c r="H13" s="62"/>
      <c r="I13" s="8"/>
      <c r="J13" s="9"/>
      <c r="K13" s="8"/>
      <c r="L13" s="73" t="str">
        <f>IF(K14&lt;&gt;"","Mehreinnahme Milchverkauf","")</f>
        <v/>
      </c>
      <c r="M13" s="1"/>
    </row>
    <row r="14" spans="1:13" ht="15.75" customHeight="1" thickBot="1" x14ac:dyDescent="0.3">
      <c r="A14" s="16"/>
      <c r="B14" s="86"/>
      <c r="C14" s="87"/>
      <c r="D14" s="87"/>
      <c r="E14" s="87"/>
      <c r="F14" s="87"/>
      <c r="G14" s="87"/>
      <c r="H14" s="88"/>
      <c r="I14" s="2"/>
      <c r="J14" s="10" t="str">
        <f>IF(B14&lt;&gt;"",VLOOKUP(B14,Variablen!A1:B4,2,FALSE),"")</f>
        <v/>
      </c>
      <c r="K14" s="3" t="str">
        <f>IF(AND(J5&lt;&gt;"",J7&lt;&gt;"",J14&lt;&gt;""),J5*(J14*100*J7),"")</f>
        <v/>
      </c>
      <c r="L14" s="73"/>
    </row>
    <row r="15" spans="1:13" ht="15.75" x14ac:dyDescent="0.25">
      <c r="A15" s="16"/>
      <c r="B15" s="28"/>
      <c r="C15" s="23"/>
      <c r="D15" s="23"/>
      <c r="E15" s="23"/>
      <c r="F15" s="23"/>
      <c r="G15" s="23"/>
      <c r="H15" s="29"/>
      <c r="I15" s="2"/>
      <c r="J15" s="6"/>
      <c r="K15" s="2"/>
      <c r="L15" s="40"/>
    </row>
    <row r="16" spans="1:13" ht="32.25" customHeight="1" thickBot="1" x14ac:dyDescent="0.3">
      <c r="A16" s="16"/>
      <c r="B16" s="55" t="s">
        <v>27</v>
      </c>
      <c r="C16" s="56"/>
      <c r="D16" s="56"/>
      <c r="E16" s="56"/>
      <c r="F16" s="56"/>
      <c r="G16" s="56"/>
      <c r="H16" s="62"/>
      <c r="I16" s="2"/>
      <c r="J16" s="6"/>
      <c r="K16" s="2"/>
      <c r="L16" s="73" t="str">
        <f>IF(K17&lt;&gt;"","Mehreinnahme Milchverkauf","")</f>
        <v/>
      </c>
    </row>
    <row r="17" spans="1:12" ht="15.75" customHeight="1" thickBot="1" x14ac:dyDescent="0.3">
      <c r="A17" s="16"/>
      <c r="B17" s="70"/>
      <c r="C17" s="71"/>
      <c r="D17" s="71"/>
      <c r="E17" s="71"/>
      <c r="F17" s="71"/>
      <c r="G17" s="71"/>
      <c r="H17" s="72"/>
      <c r="I17" s="2"/>
      <c r="J17" s="11" t="str">
        <f>IF(B17&lt;&gt;"",VLOOKUP(B17,Variablen!A8:B10,2,FALSE),"")</f>
        <v/>
      </c>
      <c r="K17" s="3" t="str">
        <f>IF(AND(J5&lt;&gt;"",J7&lt;&gt;"",J14&lt;&gt;"",B17&lt;&gt;""),J14*0.5*J17*J5*J7,"")</f>
        <v/>
      </c>
      <c r="L17" s="73"/>
    </row>
    <row r="18" spans="1:12" x14ac:dyDescent="0.25">
      <c r="A18" s="16"/>
      <c r="B18" s="27"/>
      <c r="C18" s="27"/>
      <c r="D18" s="27"/>
      <c r="E18" s="27"/>
      <c r="F18" s="27"/>
      <c r="G18" s="27"/>
      <c r="H18" s="27"/>
      <c r="I18" s="2"/>
      <c r="J18" s="6"/>
      <c r="K18" s="2"/>
      <c r="L18" s="39"/>
    </row>
    <row r="19" spans="1:12" ht="20.25" thickBot="1" x14ac:dyDescent="0.3">
      <c r="A19" s="16"/>
      <c r="B19" s="49" t="s">
        <v>4</v>
      </c>
      <c r="C19" s="49"/>
      <c r="D19" s="49"/>
      <c r="E19" s="49"/>
      <c r="F19" s="49"/>
      <c r="G19" s="49"/>
      <c r="H19" s="49"/>
      <c r="I19" s="2"/>
      <c r="J19" s="6"/>
      <c r="K19" s="2"/>
      <c r="L19" s="14"/>
    </row>
    <row r="20" spans="1:12" x14ac:dyDescent="0.25">
      <c r="A20" s="16"/>
      <c r="B20" s="59" t="s">
        <v>28</v>
      </c>
      <c r="C20" s="51"/>
      <c r="D20" s="51"/>
      <c r="E20" s="51"/>
      <c r="F20" s="51"/>
      <c r="G20" s="51"/>
      <c r="H20" s="63"/>
      <c r="I20" s="2"/>
      <c r="J20" s="6"/>
      <c r="K20" s="2"/>
      <c r="L20" s="73" t="str">
        <f>IF(K22&lt;&gt;"","Mehreinnahme Milchverkauf","")</f>
        <v/>
      </c>
    </row>
    <row r="21" spans="1:12" ht="15.75" thickBot="1" x14ac:dyDescent="0.3">
      <c r="A21" s="16"/>
      <c r="B21" s="64"/>
      <c r="C21" s="65"/>
      <c r="D21" s="65"/>
      <c r="E21" s="65"/>
      <c r="F21" s="65"/>
      <c r="G21" s="65"/>
      <c r="H21" s="66"/>
      <c r="I21" s="2"/>
      <c r="J21" s="6"/>
      <c r="K21" s="2"/>
      <c r="L21" s="73"/>
    </row>
    <row r="22" spans="1:12" ht="15.75" customHeight="1" thickBot="1" x14ac:dyDescent="0.3">
      <c r="A22" s="16"/>
      <c r="B22" s="67"/>
      <c r="C22" s="68"/>
      <c r="D22" s="68"/>
      <c r="E22" s="68"/>
      <c r="F22" s="68"/>
      <c r="G22" s="68"/>
      <c r="H22" s="69"/>
      <c r="I22" s="2"/>
      <c r="J22" s="12" t="str">
        <f>IF(B22&lt;&gt;"",VLOOKUP(B22,Variablen!A14:B17,2,FALSE),"")</f>
        <v/>
      </c>
      <c r="K22" s="3" t="str">
        <f>IF(AND(J5&lt;&gt;"",J22&lt;&gt;"",B22&lt;&gt;""),J5*J22*15,"")</f>
        <v/>
      </c>
      <c r="L22" s="73"/>
    </row>
    <row r="23" spans="1:12" x14ac:dyDescent="0.25">
      <c r="A23" s="16"/>
      <c r="B23" s="27"/>
      <c r="C23" s="27"/>
      <c r="D23" s="27"/>
      <c r="E23" s="27"/>
      <c r="F23" s="27"/>
      <c r="G23" s="27"/>
      <c r="H23" s="27"/>
      <c r="I23" s="2"/>
      <c r="J23" s="6"/>
      <c r="K23" s="2"/>
      <c r="L23" s="39"/>
    </row>
    <row r="24" spans="1:12" ht="20.25" thickBot="1" x14ac:dyDescent="0.3">
      <c r="A24" s="16"/>
      <c r="B24" s="49" t="s">
        <v>5</v>
      </c>
      <c r="C24" s="49"/>
      <c r="D24" s="49"/>
      <c r="E24" s="49"/>
      <c r="F24" s="49"/>
      <c r="G24" s="49"/>
      <c r="H24" s="49"/>
      <c r="I24" s="2"/>
      <c r="J24" s="6"/>
      <c r="K24" s="2"/>
      <c r="L24" s="14"/>
    </row>
    <row r="25" spans="1:12" ht="15.75" x14ac:dyDescent="0.25">
      <c r="A25" s="16"/>
      <c r="B25" s="50" t="s">
        <v>25</v>
      </c>
      <c r="C25" s="51"/>
      <c r="D25" s="51"/>
      <c r="E25" s="51"/>
      <c r="F25" s="51"/>
      <c r="G25" s="51"/>
      <c r="H25" s="30"/>
      <c r="I25" s="2"/>
      <c r="J25" s="7" t="str">
        <f>IF(H25&lt;&gt;"",H25,"")</f>
        <v/>
      </c>
      <c r="K25" s="2"/>
      <c r="L25" s="14"/>
    </row>
    <row r="26" spans="1:12" ht="16.5" thickBot="1" x14ac:dyDescent="0.3">
      <c r="A26" s="16"/>
      <c r="B26" s="31"/>
      <c r="C26" s="32"/>
      <c r="D26" s="32"/>
      <c r="E26" s="32"/>
      <c r="F26" s="32"/>
      <c r="G26" s="32"/>
      <c r="H26" s="33"/>
      <c r="I26" s="2"/>
      <c r="J26" s="6"/>
      <c r="K26" s="2"/>
      <c r="L26" s="14"/>
    </row>
    <row r="27" spans="1:12" ht="58.5" customHeight="1" thickBot="1" x14ac:dyDescent="0.3">
      <c r="A27" s="16"/>
      <c r="B27" s="55" t="s">
        <v>24</v>
      </c>
      <c r="C27" s="56"/>
      <c r="D27" s="56"/>
      <c r="E27" s="56"/>
      <c r="F27" s="56"/>
      <c r="G27" s="56"/>
      <c r="H27" s="34"/>
      <c r="I27" s="2"/>
      <c r="J27" s="5" t="str">
        <f>IF(H27&lt;&gt;"",H27,"")</f>
        <v/>
      </c>
      <c r="K27" s="3" t="str">
        <f>IF(AND(J25&lt;&gt;"",J27&lt;&gt;""),J25*J27,"")</f>
        <v/>
      </c>
      <c r="L27" s="41" t="str">
        <f>IF(K27&lt;&gt;"","wirtschaftliche Ausfallreduzierung bei " &amp;H27 &amp; " Kühen","")</f>
        <v/>
      </c>
    </row>
    <row r="28" spans="1:12" ht="15.75" x14ac:dyDescent="0.25">
      <c r="A28" s="16"/>
      <c r="B28" s="31"/>
      <c r="C28" s="32"/>
      <c r="D28" s="32"/>
      <c r="E28" s="32"/>
      <c r="F28" s="32"/>
      <c r="G28" s="32"/>
      <c r="H28" s="33"/>
      <c r="I28" s="2"/>
      <c r="J28" s="6"/>
      <c r="K28" s="2"/>
      <c r="L28" s="75" t="str">
        <f>IF(K31&lt;&gt;"","Bei einer Leistungssteigerung von 90 kg Milch/Laktation &amp; verb. Reduzierung TA.Kosten.","")</f>
        <v/>
      </c>
    </row>
    <row r="29" spans="1:12" ht="15" customHeight="1" x14ac:dyDescent="0.25">
      <c r="A29" s="16"/>
      <c r="B29" s="55" t="s">
        <v>29</v>
      </c>
      <c r="C29" s="56"/>
      <c r="D29" s="56"/>
      <c r="E29" s="56"/>
      <c r="F29" s="56"/>
      <c r="G29" s="56"/>
      <c r="H29" s="47"/>
      <c r="I29" s="2"/>
      <c r="J29" s="6"/>
      <c r="K29" s="2"/>
      <c r="L29" s="75"/>
    </row>
    <row r="30" spans="1:12" ht="15.75" customHeight="1" thickBot="1" x14ac:dyDescent="0.3">
      <c r="A30" s="16"/>
      <c r="B30" s="55"/>
      <c r="C30" s="56"/>
      <c r="D30" s="56"/>
      <c r="E30" s="56"/>
      <c r="F30" s="56"/>
      <c r="G30" s="56"/>
      <c r="H30" s="47"/>
      <c r="I30" s="2"/>
      <c r="J30" s="6"/>
      <c r="K30" s="2"/>
      <c r="L30" s="75"/>
    </row>
    <row r="31" spans="1:12" ht="19.5" customHeight="1" thickBot="1" x14ac:dyDescent="0.3">
      <c r="A31" s="16"/>
      <c r="B31" s="57"/>
      <c r="C31" s="58"/>
      <c r="D31" s="58"/>
      <c r="E31" s="58"/>
      <c r="F31" s="58"/>
      <c r="G31" s="58"/>
      <c r="H31" s="48"/>
      <c r="I31" s="2"/>
      <c r="J31" s="42" t="str">
        <f>IF(H29&lt;&gt;"",H29,"")</f>
        <v/>
      </c>
      <c r="K31" s="3" t="str">
        <f>IF(J31&lt;&gt;"",J31*(365*40),"")</f>
        <v/>
      </c>
      <c r="L31" s="75"/>
    </row>
    <row r="32" spans="1:12" x14ac:dyDescent="0.25">
      <c r="A32" s="16"/>
      <c r="B32" s="27"/>
      <c r="C32" s="27"/>
      <c r="D32" s="27"/>
      <c r="E32" s="27"/>
      <c r="F32" s="27"/>
      <c r="G32" s="27"/>
      <c r="H32" s="27"/>
      <c r="I32" s="2"/>
      <c r="J32" s="6"/>
      <c r="K32" s="2"/>
      <c r="L32" s="75"/>
    </row>
    <row r="33" spans="1:12" ht="20.25" thickBot="1" x14ac:dyDescent="0.3">
      <c r="A33" s="16"/>
      <c r="B33" s="49" t="s">
        <v>6</v>
      </c>
      <c r="C33" s="49"/>
      <c r="D33" s="49"/>
      <c r="E33" s="49"/>
      <c r="F33" s="49"/>
      <c r="G33" s="49"/>
      <c r="H33" s="49"/>
      <c r="I33" s="2"/>
      <c r="J33" s="6"/>
      <c r="K33" s="2"/>
      <c r="L33" s="14"/>
    </row>
    <row r="34" spans="1:12" ht="15.75" x14ac:dyDescent="0.25">
      <c r="A34" s="16"/>
      <c r="B34" s="50" t="s">
        <v>7</v>
      </c>
      <c r="C34" s="51"/>
      <c r="D34" s="51"/>
      <c r="E34" s="51"/>
      <c r="F34" s="51"/>
      <c r="G34" s="51"/>
      <c r="H34" s="35"/>
      <c r="I34" s="2"/>
      <c r="J34" s="20" t="str">
        <f>IF(H34&lt;&gt;"",H34,"")</f>
        <v/>
      </c>
      <c r="K34" s="2"/>
      <c r="L34" s="73" t="str">
        <f>IF(K36&lt;&gt;"","Abhängig vom Produktpreis","")</f>
        <v/>
      </c>
    </row>
    <row r="35" spans="1:12" ht="15.75" thickBot="1" x14ac:dyDescent="0.3">
      <c r="A35" s="16"/>
      <c r="B35" s="36"/>
      <c r="C35" s="27"/>
      <c r="D35" s="27"/>
      <c r="E35" s="27"/>
      <c r="F35" s="27"/>
      <c r="G35" s="27"/>
      <c r="H35" s="37"/>
      <c r="I35" s="2"/>
      <c r="J35" s="6"/>
      <c r="K35" s="2"/>
      <c r="L35" s="73"/>
    </row>
    <row r="36" spans="1:12" ht="16.5" thickBot="1" x14ac:dyDescent="0.3">
      <c r="A36" s="16"/>
      <c r="B36" s="52" t="s">
        <v>8</v>
      </c>
      <c r="C36" s="53"/>
      <c r="D36" s="53"/>
      <c r="E36" s="53"/>
      <c r="F36" s="53"/>
      <c r="G36" s="53"/>
      <c r="H36" s="38"/>
      <c r="I36" s="2"/>
      <c r="J36" s="11" t="str">
        <f>IF(H36&lt;&gt;"",H36,"")</f>
        <v/>
      </c>
      <c r="K36" s="3" t="str">
        <f>IF(AND(J5&lt;&gt;"",J34&lt;&gt;"",J36&lt;&gt;""),-1*(J5*J34*0.6*J36),"")</f>
        <v/>
      </c>
      <c r="L36" s="73"/>
    </row>
    <row r="37" spans="1:12" x14ac:dyDescent="0.25">
      <c r="A37" s="16"/>
      <c r="B37" s="2"/>
      <c r="C37" s="2"/>
      <c r="D37" s="2"/>
      <c r="E37" s="2"/>
      <c r="F37" s="2"/>
      <c r="G37" s="2"/>
      <c r="H37" s="2"/>
      <c r="I37" s="2"/>
      <c r="J37" s="2"/>
      <c r="K37" s="2"/>
      <c r="L37" s="14"/>
    </row>
    <row r="38" spans="1:12" ht="15.75" thickBot="1" x14ac:dyDescent="0.3">
      <c r="A38" s="16"/>
      <c r="B38" s="2"/>
      <c r="C38" s="2"/>
      <c r="D38" s="2"/>
      <c r="E38" s="2"/>
      <c r="F38" s="2"/>
      <c r="G38" s="2"/>
      <c r="H38" s="2"/>
      <c r="I38" s="2"/>
      <c r="J38" s="2"/>
      <c r="K38" s="2"/>
      <c r="L38" s="14"/>
    </row>
    <row r="39" spans="1:12" ht="15" customHeight="1" x14ac:dyDescent="0.25">
      <c r="A39" s="16"/>
      <c r="B39" s="76" t="s">
        <v>9</v>
      </c>
      <c r="C39" s="77"/>
      <c r="D39" s="77"/>
      <c r="E39" s="77"/>
      <c r="F39" s="77"/>
      <c r="G39" s="77"/>
      <c r="H39" s="78"/>
      <c r="I39" s="2"/>
      <c r="J39" s="82" t="str">
        <f>IF(AND(K14&lt;&gt;"",K17&lt;&gt;"",K22&lt;&gt;"",K27&lt;&gt;"",K31&lt;&gt;"",K36&lt;&gt;""),K14+K17+K22+K27+K36,"Bitte alle Felder ausfüllen")</f>
        <v>Bitte alle Felder ausfüllen</v>
      </c>
      <c r="K39" s="61"/>
      <c r="L39" s="14"/>
    </row>
    <row r="40" spans="1:12" ht="15" customHeight="1" thickBot="1" x14ac:dyDescent="0.3">
      <c r="A40" s="16"/>
      <c r="B40" s="79"/>
      <c r="C40" s="80"/>
      <c r="D40" s="80"/>
      <c r="E40" s="80"/>
      <c r="F40" s="80"/>
      <c r="G40" s="80"/>
      <c r="H40" s="81"/>
      <c r="I40" s="2"/>
      <c r="J40" s="57"/>
      <c r="K40" s="83"/>
      <c r="L40" s="14"/>
    </row>
    <row r="41" spans="1:12" ht="15.75" thickBot="1" x14ac:dyDescent="0.3">
      <c r="A41" s="17"/>
      <c r="B41" s="18"/>
      <c r="C41" s="18"/>
      <c r="D41" s="18"/>
      <c r="E41" s="18"/>
      <c r="F41" s="18"/>
      <c r="G41" s="18"/>
      <c r="H41" s="18"/>
      <c r="I41" s="18"/>
      <c r="J41" s="18"/>
      <c r="K41" s="18"/>
      <c r="L41" s="19"/>
    </row>
  </sheetData>
  <mergeCells count="29">
    <mergeCell ref="L13:L14"/>
    <mergeCell ref="B4:H4"/>
    <mergeCell ref="L28:L32"/>
    <mergeCell ref="B39:H40"/>
    <mergeCell ref="J39:K40"/>
    <mergeCell ref="B36:G36"/>
    <mergeCell ref="L34:L36"/>
    <mergeCell ref="B5:G5"/>
    <mergeCell ref="B7:G7"/>
    <mergeCell ref="B14:H14"/>
    <mergeCell ref="B16:H16"/>
    <mergeCell ref="L20:L22"/>
    <mergeCell ref="L16:L17"/>
    <mergeCell ref="A1:K1"/>
    <mergeCell ref="A2:K2"/>
    <mergeCell ref="H29:H31"/>
    <mergeCell ref="B24:H24"/>
    <mergeCell ref="B34:G34"/>
    <mergeCell ref="B33:H33"/>
    <mergeCell ref="B9:G9"/>
    <mergeCell ref="B27:G27"/>
    <mergeCell ref="B25:G25"/>
    <mergeCell ref="B29:G31"/>
    <mergeCell ref="B12:H13"/>
    <mergeCell ref="B11:H11"/>
    <mergeCell ref="B20:H21"/>
    <mergeCell ref="B22:H22"/>
    <mergeCell ref="B17:H17"/>
    <mergeCell ref="B19:H19"/>
  </mergeCells>
  <pageMargins left="0.7" right="0.7" top="0.78740157499999996" bottom="0.78740157499999996" header="0.3" footer="0.3"/>
  <pageSetup paperSize="9" scale="47" orientation="landscape"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promptTitle="Auswahlfeld" prompt="Bitte rechts mit dem Pfeil auswählen." xr:uid="{AD59C538-F337-4624-B9D0-C8DEE456922D}">
          <x14:formula1>
            <xm:f>Variablen!$A$14:$A$17</xm:f>
          </x14:formula1>
          <xm:sqref>B22:H22</xm:sqref>
        </x14:dataValidation>
        <x14:dataValidation type="list" allowBlank="1" showInputMessage="1" showErrorMessage="1" promptTitle="Auswahlfeld" prompt="Bitte rechts mit dem Pfeil auswählen." xr:uid="{D58DB113-14F7-444F-A935-C537A99BAB0B}">
          <x14:formula1>
            <xm:f>Variablen!$A$1:$A$4</xm:f>
          </x14:formula1>
          <xm:sqref>B14:H14</xm:sqref>
        </x14:dataValidation>
        <x14:dataValidation type="list" allowBlank="1" showInputMessage="1" showErrorMessage="1" promptTitle="Auswahlfeld" prompt="Bitte rechts mit dem Pfeil auswählen." xr:uid="{A1CB8488-47FF-47C7-A203-4D68AFBF9454}">
          <x14:formula1>
            <xm:f>Variablen!$A$8:$A$10</xm:f>
          </x14:formula1>
          <xm:sqref>B17:H17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BAD06-A170-4FC1-9400-EB622A2C9BFE}">
  <dimension ref="A1:B17"/>
  <sheetViews>
    <sheetView workbookViewId="0">
      <selection activeCell="A19" sqref="A19"/>
    </sheetView>
  </sheetViews>
  <sheetFormatPr baseColWidth="10" defaultRowHeight="15" x14ac:dyDescent="0.25"/>
  <cols>
    <col min="1" max="1" width="109.85546875" bestFit="1" customWidth="1"/>
  </cols>
  <sheetData>
    <row r="1" spans="1:2" x14ac:dyDescent="0.25">
      <c r="A1" t="s">
        <v>11</v>
      </c>
      <c r="B1">
        <v>0</v>
      </c>
    </row>
    <row r="2" spans="1:2" x14ac:dyDescent="0.25">
      <c r="A2" t="s">
        <v>12</v>
      </c>
      <c r="B2">
        <v>0.2</v>
      </c>
    </row>
    <row r="3" spans="1:2" x14ac:dyDescent="0.25">
      <c r="A3" t="s">
        <v>13</v>
      </c>
      <c r="B3">
        <v>0.5</v>
      </c>
    </row>
    <row r="4" spans="1:2" x14ac:dyDescent="0.25">
      <c r="A4" t="s">
        <v>14</v>
      </c>
      <c r="B4">
        <v>1</v>
      </c>
    </row>
    <row r="8" spans="1:2" x14ac:dyDescent="0.25">
      <c r="A8" t="s">
        <v>15</v>
      </c>
      <c r="B8">
        <v>0</v>
      </c>
    </row>
    <row r="9" spans="1:2" x14ac:dyDescent="0.25">
      <c r="A9" t="s">
        <v>16</v>
      </c>
      <c r="B9">
        <v>150</v>
      </c>
    </row>
    <row r="10" spans="1:2" x14ac:dyDescent="0.25">
      <c r="A10" t="s">
        <v>17</v>
      </c>
      <c r="B10">
        <v>250</v>
      </c>
    </row>
    <row r="14" spans="1:2" x14ac:dyDescent="0.25">
      <c r="A14" t="s">
        <v>18</v>
      </c>
      <c r="B14">
        <v>0</v>
      </c>
    </row>
    <row r="15" spans="1:2" x14ac:dyDescent="0.25">
      <c r="A15" t="s">
        <v>19</v>
      </c>
      <c r="B15">
        <v>0.2</v>
      </c>
    </row>
    <row r="16" spans="1:2" x14ac:dyDescent="0.25">
      <c r="A16" t="s">
        <v>20</v>
      </c>
      <c r="B16">
        <v>0.6</v>
      </c>
    </row>
    <row r="17" spans="1:2" x14ac:dyDescent="0.25">
      <c r="A17" t="s">
        <v>21</v>
      </c>
      <c r="B17">
        <v>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www.drenchboy.de</vt:lpstr>
      <vt:lpstr>Variablen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2021-07-01T10:43:28Z</dcterms:created>
  <dcterms:modified xsi:type="dcterms:W3CDTF">2021-07-02T10:45:22Z</dcterms:modified>
</cp:coreProperties>
</file>